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Nahir Basso\Desktop\Fitopatología Ensayos\BECA CIN\RESULTADOS DE ENSAYOS\RESULTADOS DE ENSAYOS\poscosecha 2018\"/>
    </mc:Choice>
  </mc:AlternateContent>
  <xr:revisionPtr revIDLastSave="0" documentId="13_ncr:1_{C9F39B4E-B22D-4D4E-9FCE-327B4D418C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31" i="1"/>
  <c r="D30" i="1"/>
  <c r="D29" i="1"/>
  <c r="D28" i="1"/>
  <c r="B28" i="1"/>
  <c r="L20" i="1"/>
  <c r="N19" i="1"/>
  <c r="N20" i="1" s="1"/>
  <c r="M19" i="1"/>
  <c r="M20" i="1" s="1"/>
  <c r="K19" i="1"/>
  <c r="K20" i="1" s="1"/>
  <c r="D18" i="1"/>
  <c r="D17" i="1"/>
  <c r="D16" i="1"/>
  <c r="N10" i="1"/>
  <c r="N11" i="1" s="1"/>
  <c r="L10" i="1"/>
  <c r="L11" i="1" s="1"/>
  <c r="K10" i="1"/>
  <c r="K11" i="1" s="1"/>
  <c r="M9" i="1"/>
  <c r="M8" i="1"/>
  <c r="M7" i="1"/>
  <c r="M10" i="1" l="1"/>
  <c r="M11" i="1" s="1"/>
</calcChain>
</file>

<file path=xl/sharedStrings.xml><?xml version="1.0" encoding="utf-8"?>
<sst xmlns="http://schemas.openxmlformats.org/spreadsheetml/2006/main" count="45" uniqueCount="23">
  <si>
    <t>MOMENTO</t>
  </si>
  <si>
    <t>PLANTA Nº</t>
  </si>
  <si>
    <t>MOHO DE PEDUNCULO</t>
  </si>
  <si>
    <t>Nº de frutos</t>
  </si>
  <si>
    <t>DC1</t>
  </si>
  <si>
    <t>DC2</t>
  </si>
  <si>
    <t>DC3</t>
  </si>
  <si>
    <t>DC4</t>
  </si>
  <si>
    <t>P1</t>
  </si>
  <si>
    <t>P2</t>
  </si>
  <si>
    <t>P3</t>
  </si>
  <si>
    <t>P4</t>
  </si>
  <si>
    <t>P5</t>
  </si>
  <si>
    <t>TOTAL</t>
  </si>
  <si>
    <t>%</t>
  </si>
  <si>
    <t>MOHO DE CALIZ</t>
  </si>
  <si>
    <t>moho en herida</t>
  </si>
  <si>
    <t>PODREDUMBRE DE CALIZ</t>
  </si>
  <si>
    <t>PODREDUMBRE DE PEDUNCULO</t>
  </si>
  <si>
    <t>60 d DC</t>
  </si>
  <si>
    <t>90 d DC</t>
  </si>
  <si>
    <t>120 d DC</t>
  </si>
  <si>
    <t>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</si>
</sst>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Calibri"/>
              </a:defRPr>
            </a:pPr>
            <a:r>
              <a:rPr lang="es-419" sz="1400" b="0" i="0">
                <a:solidFill>
                  <a:srgbClr val="000000"/>
                </a:solidFill>
                <a:latin typeface="Calibri"/>
              </a:rPr>
              <a:t>MONITOREOS DE MOHO DE PEDÚNCULO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'Hoja 1'!$J$7</c:f>
              <c:strCache>
                <c:ptCount val="1"/>
                <c:pt idx="0">
                  <c:v>P3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'Hoja 1'!$K$6:$N$6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74</c:v>
                </c:pt>
                <c:pt idx="3">
                  <c:v>78</c:v>
                </c:pt>
              </c:numCache>
            </c:numRef>
          </c:xVal>
          <c:yVal>
            <c:numRef>
              <c:f>'Hoja 1'!$K$7:$N$7</c:f>
              <c:numCache>
                <c:formatCode>General</c:formatCode>
                <c:ptCount val="4"/>
                <c:pt idx="0">
                  <c:v>4</c:v>
                </c:pt>
                <c:pt idx="1">
                  <c:v>35</c:v>
                </c:pt>
                <c:pt idx="2">
                  <c:v>90</c:v>
                </c:pt>
                <c:pt idx="3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E9-449F-A7B3-D4C9107DD7C6}"/>
            </c:ext>
          </c:extLst>
        </c:ser>
        <c:ser>
          <c:idx val="1"/>
          <c:order val="1"/>
          <c:tx>
            <c:strRef>
              <c:f>'Hoja 1'!$J$8</c:f>
              <c:strCache>
                <c:ptCount val="1"/>
                <c:pt idx="0">
                  <c:v>P4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'Hoja 1'!$K$6:$N$6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74</c:v>
                </c:pt>
                <c:pt idx="3">
                  <c:v>78</c:v>
                </c:pt>
              </c:numCache>
            </c:numRef>
          </c:xVal>
          <c:yVal>
            <c:numRef>
              <c:f>'Hoja 1'!$K$8:$N$8</c:f>
              <c:numCache>
                <c:formatCode>General</c:formatCode>
                <c:ptCount val="4"/>
                <c:pt idx="0">
                  <c:v>7</c:v>
                </c:pt>
                <c:pt idx="1">
                  <c:v>30</c:v>
                </c:pt>
                <c:pt idx="2">
                  <c:v>73</c:v>
                </c:pt>
                <c:pt idx="3">
                  <c:v>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E9-449F-A7B3-D4C9107DD7C6}"/>
            </c:ext>
          </c:extLst>
        </c:ser>
        <c:ser>
          <c:idx val="2"/>
          <c:order val="2"/>
          <c:tx>
            <c:strRef>
              <c:f>'Hoja 1'!$J$9</c:f>
              <c:strCache>
                <c:ptCount val="1"/>
                <c:pt idx="0">
                  <c:v>P5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xVal>
            <c:numRef>
              <c:f>'Hoja 1'!$K$6:$N$6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74</c:v>
                </c:pt>
                <c:pt idx="3">
                  <c:v>78</c:v>
                </c:pt>
              </c:numCache>
            </c:numRef>
          </c:xVal>
          <c:yVal>
            <c:numRef>
              <c:f>'Hoja 1'!$K$9:$N$9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82</c:v>
                </c:pt>
                <c:pt idx="3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E9-449F-A7B3-D4C9107DD7C6}"/>
            </c:ext>
          </c:extLst>
        </c:ser>
        <c:ser>
          <c:idx val="3"/>
          <c:order val="3"/>
          <c:tx>
            <c:strRef>
              <c:f>'Hoja 1'!$J$10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xVal>
            <c:numRef>
              <c:f>'Hoja 1'!$K$6:$N$6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74</c:v>
                </c:pt>
                <c:pt idx="3">
                  <c:v>78</c:v>
                </c:pt>
              </c:numCache>
            </c:numRef>
          </c:xVal>
          <c:yVal>
            <c:numRef>
              <c:f>'Hoja 1'!$K$10:$N$10</c:f>
              <c:numCache>
                <c:formatCode>General</c:formatCode>
                <c:ptCount val="4"/>
                <c:pt idx="0">
                  <c:v>37</c:v>
                </c:pt>
                <c:pt idx="1">
                  <c:v>128</c:v>
                </c:pt>
                <c:pt idx="2">
                  <c:v>357</c:v>
                </c:pt>
                <c:pt idx="3">
                  <c:v>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E9-449F-A7B3-D4C9107DD7C6}"/>
            </c:ext>
          </c:extLst>
        </c:ser>
        <c:ser>
          <c:idx val="4"/>
          <c:order val="4"/>
          <c:tx>
            <c:strRef>
              <c:f>'Hoja 1'!$J$11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trendline>
            <c:spPr>
              <a:ln w="19050">
                <a:solidFill>
                  <a:srgbClr val="990099"/>
                </a:solidFill>
              </a:ln>
            </c:spPr>
            <c:trendlineType val="linear"/>
            <c:dispRSqr val="0"/>
            <c:dispEq val="0"/>
          </c:trendline>
          <c:xVal>
            <c:numRef>
              <c:f>'Hoja 1'!$K$6:$N$6</c:f>
              <c:numCache>
                <c:formatCode>General</c:formatCode>
                <c:ptCount val="4"/>
                <c:pt idx="0">
                  <c:v>11</c:v>
                </c:pt>
                <c:pt idx="1">
                  <c:v>23</c:v>
                </c:pt>
                <c:pt idx="2">
                  <c:v>74</c:v>
                </c:pt>
                <c:pt idx="3">
                  <c:v>78</c:v>
                </c:pt>
              </c:numCache>
            </c:numRef>
          </c:xVal>
          <c:yVal>
            <c:numRef>
              <c:f>'Hoja 1'!$K$11:$N$11</c:f>
              <c:numCache>
                <c:formatCode>General</c:formatCode>
                <c:ptCount val="4"/>
                <c:pt idx="0">
                  <c:v>3.6999999999999997</c:v>
                </c:pt>
                <c:pt idx="1">
                  <c:v>14.222222222222221</c:v>
                </c:pt>
                <c:pt idx="2">
                  <c:v>44.625</c:v>
                </c:pt>
                <c:pt idx="3">
                  <c:v>49.142857142857146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4E9-449F-A7B3-D4C9107D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14983"/>
        <c:axId val="1862779263"/>
      </c:scatterChart>
      <c:valAx>
        <c:axId val="84681498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419" sz="1000" b="0" i="0">
                    <a:solidFill>
                      <a:srgbClr val="000000"/>
                    </a:solidFill>
                    <a:latin typeface="Calibri"/>
                  </a:rPr>
                  <a:t>MOMENTOS DESPUES DE COSECHA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419"/>
          </a:p>
        </c:txPr>
        <c:crossAx val="1862779263"/>
        <c:crosses val="autoZero"/>
        <c:crossBetween val="midCat"/>
      </c:valAx>
      <c:valAx>
        <c:axId val="186277926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419" sz="1000" b="0" i="0">
                    <a:solidFill>
                      <a:srgbClr val="000000"/>
                    </a:solidFill>
                    <a:latin typeface="Calibri"/>
                  </a:rPr>
                  <a:t>NÚMERO DE AFECCIONES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419"/>
          </a:p>
        </c:txPr>
        <c:crossAx val="846814983"/>
        <c:crosses val="autoZero"/>
        <c:crossBetween val="midCat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Calibri"/>
              </a:defRPr>
            </a:pPr>
            <a:r>
              <a:rPr lang="es-419" sz="1400" b="0" i="0">
                <a:solidFill>
                  <a:srgbClr val="000000"/>
                </a:solidFill>
                <a:latin typeface="Calibri"/>
              </a:rPr>
              <a:t>MONITOREOS DE MOHO DE CÁLIZ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'Hoja 1'!$J$14</c:f>
              <c:strCache>
                <c:ptCount val="1"/>
                <c:pt idx="0">
                  <c:v>P1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1'!$K$14:$N$14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FF-4A49-B46F-6E2DD3EC6186}"/>
            </c:ext>
          </c:extLst>
        </c:ser>
        <c:ser>
          <c:idx val="1"/>
          <c:order val="1"/>
          <c:tx>
            <c:strRef>
              <c:f>'Hoja 1'!$J$15</c:f>
              <c:strCache>
                <c:ptCount val="1"/>
                <c:pt idx="0">
                  <c:v>P2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1'!$K$15:$N$15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FF-4A49-B46F-6E2DD3EC6186}"/>
            </c:ext>
          </c:extLst>
        </c:ser>
        <c:ser>
          <c:idx val="2"/>
          <c:order val="2"/>
          <c:tx>
            <c:strRef>
              <c:f>'Hoja 1'!$J$16</c:f>
              <c:strCache>
                <c:ptCount val="1"/>
                <c:pt idx="0">
                  <c:v>P3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1'!$K$16:$N$16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FF-4A49-B46F-6E2DD3EC6186}"/>
            </c:ext>
          </c:extLst>
        </c:ser>
        <c:ser>
          <c:idx val="3"/>
          <c:order val="3"/>
          <c:tx>
            <c:strRef>
              <c:f>'Hoja 1'!$J$17</c:f>
              <c:strCache>
                <c:ptCount val="1"/>
                <c:pt idx="0">
                  <c:v>P4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1'!$K$17:$N$17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FF-4A49-B46F-6E2DD3EC6186}"/>
            </c:ext>
          </c:extLst>
        </c:ser>
        <c:ser>
          <c:idx val="4"/>
          <c:order val="4"/>
          <c:tx>
            <c:strRef>
              <c:f>'Hoja 1'!$J$18</c:f>
              <c:strCache>
                <c:ptCount val="1"/>
                <c:pt idx="0">
                  <c:v>P5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1'!$K$18:$N$18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FF-4A49-B46F-6E2DD3EC6186}"/>
            </c:ext>
          </c:extLst>
        </c:ser>
        <c:ser>
          <c:idx val="5"/>
          <c:order val="5"/>
          <c:tx>
            <c:strRef>
              <c:f>'Hoja 1'!$J$19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1'!$K$19:$N$19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22</c:v>
                </c:pt>
                <c:pt idx="3">
                  <c:v>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FF-4A49-B46F-6E2DD3EC6186}"/>
            </c:ext>
          </c:extLst>
        </c:ser>
        <c:ser>
          <c:idx val="6"/>
          <c:order val="6"/>
          <c:tx>
            <c:strRef>
              <c:f>'Hoja 1'!$J$20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xVal>
            <c:strRef>
              <c:f>'Hoja 1'!$K$13:$N$13</c:f>
              <c:strCache>
                <c:ptCount val="4"/>
                <c:pt idx="0">
                  <c:v>DC1</c:v>
                </c:pt>
                <c:pt idx="1">
                  <c:v>DC2</c:v>
                </c:pt>
                <c:pt idx="2">
                  <c:v>DC3</c:v>
                </c:pt>
                <c:pt idx="3">
                  <c:v>DC4</c:v>
                </c:pt>
              </c:strCache>
            </c:strRef>
          </c:xVal>
          <c:yVal>
            <c:numRef>
              <c:f>'Hoja 1'!$K$20:$N$20</c:f>
              <c:numCache>
                <c:formatCode>General</c:formatCode>
                <c:ptCount val="4"/>
                <c:pt idx="0">
                  <c:v>0.4</c:v>
                </c:pt>
                <c:pt idx="1">
                  <c:v>1.1111111111111112</c:v>
                </c:pt>
                <c:pt idx="2">
                  <c:v>2.75</c:v>
                </c:pt>
                <c:pt idx="3">
                  <c:v>3.4285714285714288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FFF-4A49-B46F-6E2DD3EC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945268"/>
        <c:axId val="896676411"/>
      </c:scatterChart>
      <c:valAx>
        <c:axId val="856945268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419" sz="1000" b="0" i="0">
                    <a:solidFill>
                      <a:srgbClr val="000000"/>
                    </a:solidFill>
                    <a:latin typeface="Calibri"/>
                  </a:rPr>
                  <a:t>MOMENTOS DESPUES DE COSECHA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419"/>
          </a:p>
        </c:txPr>
        <c:crossAx val="896676411"/>
        <c:crosses val="autoZero"/>
        <c:crossBetween val="midCat"/>
      </c:valAx>
      <c:valAx>
        <c:axId val="896676411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419" sz="1000" b="0" i="0">
                    <a:solidFill>
                      <a:srgbClr val="000000"/>
                    </a:solidFill>
                    <a:latin typeface="Calibri"/>
                  </a:rPr>
                  <a:t>NÚMERO DE AFECCIONES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419"/>
          </a:p>
        </c:txPr>
        <c:crossAx val="856945268"/>
        <c:crosses val="autoZero"/>
        <c:crossBetween val="midCat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000000"/>
              </a:solidFill>
              <a:latin typeface="Calibri"/>
            </a:defRPr>
          </a:pPr>
          <a:endParaRPr lang="es-419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142875</xdr:colOff>
      <xdr:row>0</xdr:row>
      <xdr:rowOff>85725</xdr:rowOff>
    </xdr:from>
    <xdr:ext cx="4572000" cy="27432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104775</xdr:colOff>
      <xdr:row>14</xdr:row>
      <xdr:rowOff>95250</xdr:rowOff>
    </xdr:from>
    <xdr:ext cx="4572000" cy="274320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0"/>
  <sheetViews>
    <sheetView tabSelected="1" topLeftCell="A13" workbookViewId="0">
      <selection activeCell="E31" sqref="E31"/>
    </sheetView>
  </sheetViews>
  <sheetFormatPr baseColWidth="10" defaultColWidth="14.42578125" defaultRowHeight="15" customHeight="1" x14ac:dyDescent="0.2"/>
  <cols>
    <col min="1" max="5" width="14.42578125" customWidth="1"/>
    <col min="6" max="6" width="18.42578125" customWidth="1"/>
    <col min="7" max="7" width="18.140625" customWidth="1"/>
    <col min="9" max="9" width="15.85546875" customWidth="1"/>
  </cols>
  <sheetData>
    <row r="1" spans="1:14" ht="15.75" customHeight="1" x14ac:dyDescent="0.2"/>
    <row r="2" spans="1:14" ht="15.75" customHeight="1" x14ac:dyDescent="0.2">
      <c r="A2" s="8" t="s">
        <v>0</v>
      </c>
      <c r="B2" s="8" t="s">
        <v>1</v>
      </c>
      <c r="C2" s="9" t="s">
        <v>3</v>
      </c>
      <c r="D2" s="9" t="s">
        <v>2</v>
      </c>
      <c r="E2" s="9" t="s">
        <v>15</v>
      </c>
      <c r="F2" s="9" t="s">
        <v>17</v>
      </c>
      <c r="G2" s="9" t="s">
        <v>18</v>
      </c>
    </row>
    <row r="3" spans="1:14" ht="15.75" customHeight="1" x14ac:dyDescent="0.2">
      <c r="A3" s="10"/>
      <c r="B3" s="10"/>
      <c r="C3" s="10"/>
      <c r="D3" s="10"/>
      <c r="E3" s="10"/>
      <c r="F3" s="9"/>
      <c r="G3" s="9"/>
      <c r="J3" t="s">
        <v>2</v>
      </c>
    </row>
    <row r="4" spans="1:14" ht="15.75" customHeight="1" x14ac:dyDescent="0.2">
      <c r="A4" s="5" t="s">
        <v>19</v>
      </c>
      <c r="B4" s="11">
        <v>1</v>
      </c>
      <c r="C4" s="12">
        <v>200</v>
      </c>
      <c r="D4" s="12">
        <v>5</v>
      </c>
      <c r="E4" s="12">
        <v>0</v>
      </c>
      <c r="F4" s="12">
        <v>0</v>
      </c>
      <c r="G4" s="12">
        <v>0</v>
      </c>
      <c r="J4" s="2"/>
      <c r="K4" s="2" t="s">
        <v>4</v>
      </c>
      <c r="L4" s="2" t="s">
        <v>5</v>
      </c>
      <c r="M4" s="2" t="s">
        <v>6</v>
      </c>
      <c r="N4" s="2" t="s">
        <v>7</v>
      </c>
    </row>
    <row r="5" spans="1:14" ht="15.75" customHeight="1" x14ac:dyDescent="0.2">
      <c r="A5" s="4"/>
      <c r="B5" s="11">
        <v>2</v>
      </c>
      <c r="C5" s="12">
        <v>200</v>
      </c>
      <c r="D5" s="12">
        <v>11</v>
      </c>
      <c r="E5" s="12">
        <v>1</v>
      </c>
      <c r="F5" s="12">
        <v>0</v>
      </c>
      <c r="G5" s="12">
        <v>0</v>
      </c>
      <c r="J5" s="2" t="s">
        <v>8</v>
      </c>
      <c r="K5" s="1">
        <v>5</v>
      </c>
      <c r="L5" s="1">
        <v>20</v>
      </c>
      <c r="M5" s="1">
        <v>38</v>
      </c>
      <c r="N5" s="1">
        <v>80</v>
      </c>
    </row>
    <row r="6" spans="1:14" ht="15.75" customHeight="1" x14ac:dyDescent="0.2">
      <c r="A6" s="4"/>
      <c r="B6" s="11">
        <v>3</v>
      </c>
      <c r="C6" s="12">
        <v>200</v>
      </c>
      <c r="D6" s="12">
        <v>4</v>
      </c>
      <c r="E6" s="12">
        <v>2</v>
      </c>
      <c r="F6" s="12">
        <v>0</v>
      </c>
      <c r="G6" s="12">
        <v>0</v>
      </c>
      <c r="J6" s="2" t="s">
        <v>9</v>
      </c>
      <c r="K6" s="1">
        <v>11</v>
      </c>
      <c r="L6" s="1">
        <v>23</v>
      </c>
      <c r="M6" s="1">
        <v>74</v>
      </c>
      <c r="N6" s="1">
        <v>78</v>
      </c>
    </row>
    <row r="7" spans="1:14" ht="15.75" customHeight="1" x14ac:dyDescent="0.2">
      <c r="A7" s="4"/>
      <c r="B7" s="11">
        <v>4</v>
      </c>
      <c r="C7" s="12">
        <v>200</v>
      </c>
      <c r="D7" s="12">
        <v>7</v>
      </c>
      <c r="E7" s="12">
        <v>2</v>
      </c>
      <c r="F7" s="13">
        <v>1</v>
      </c>
      <c r="G7" s="12">
        <v>0</v>
      </c>
      <c r="J7" s="2" t="s">
        <v>10</v>
      </c>
      <c r="K7" s="1">
        <v>4</v>
      </c>
      <c r="L7" s="1">
        <v>35</v>
      </c>
      <c r="M7" s="1">
        <f>53+37</f>
        <v>90</v>
      </c>
      <c r="N7" s="1">
        <v>64</v>
      </c>
    </row>
    <row r="8" spans="1:14" ht="15.75" customHeight="1" x14ac:dyDescent="0.2">
      <c r="A8" s="4"/>
      <c r="B8" s="11">
        <v>5</v>
      </c>
      <c r="C8" s="12">
        <v>200</v>
      </c>
      <c r="D8" s="12">
        <v>10</v>
      </c>
      <c r="E8" s="12">
        <v>1</v>
      </c>
      <c r="F8" s="12">
        <v>0</v>
      </c>
      <c r="G8" s="12">
        <v>0</v>
      </c>
      <c r="J8" s="2" t="s">
        <v>11</v>
      </c>
      <c r="K8" s="1">
        <v>7</v>
      </c>
      <c r="L8" s="1">
        <v>30</v>
      </c>
      <c r="M8" s="1">
        <f>(14*5)+3</f>
        <v>73</v>
      </c>
      <c r="N8" s="1">
        <v>75</v>
      </c>
    </row>
    <row r="9" spans="1:14" ht="15.75" customHeight="1" x14ac:dyDescent="0.2">
      <c r="A9" s="5" t="s">
        <v>20</v>
      </c>
      <c r="B9" s="11">
        <v>1</v>
      </c>
      <c r="C9" s="12">
        <v>180</v>
      </c>
      <c r="D9" s="12">
        <v>20</v>
      </c>
      <c r="E9" s="12">
        <v>0</v>
      </c>
      <c r="F9" s="12">
        <v>3</v>
      </c>
      <c r="G9" s="12">
        <v>0</v>
      </c>
      <c r="J9" s="2" t="s">
        <v>12</v>
      </c>
      <c r="K9" s="1">
        <v>10</v>
      </c>
      <c r="L9" s="1">
        <v>20</v>
      </c>
      <c r="M9" s="1">
        <f>50+32</f>
        <v>82</v>
      </c>
      <c r="N9" s="1">
        <v>47</v>
      </c>
    </row>
    <row r="10" spans="1:14" ht="15.75" customHeight="1" x14ac:dyDescent="0.2">
      <c r="A10" s="4"/>
      <c r="B10" s="11">
        <v>2</v>
      </c>
      <c r="C10" s="12">
        <v>180</v>
      </c>
      <c r="D10" s="12">
        <v>23</v>
      </c>
      <c r="E10" s="12">
        <v>0</v>
      </c>
      <c r="F10" s="12">
        <v>1</v>
      </c>
      <c r="G10" s="12">
        <v>0</v>
      </c>
      <c r="J10" s="3" t="s">
        <v>13</v>
      </c>
      <c r="K10">
        <f t="shared" ref="K10:N10" si="0">SUM(K5:K9)</f>
        <v>37</v>
      </c>
      <c r="L10">
        <f t="shared" si="0"/>
        <v>128</v>
      </c>
      <c r="M10">
        <f t="shared" si="0"/>
        <v>357</v>
      </c>
      <c r="N10">
        <f t="shared" si="0"/>
        <v>344</v>
      </c>
    </row>
    <row r="11" spans="1:14" ht="15.75" customHeight="1" x14ac:dyDescent="0.2">
      <c r="A11" s="4"/>
      <c r="B11" s="11">
        <v>3</v>
      </c>
      <c r="C11" s="12">
        <v>180</v>
      </c>
      <c r="D11" s="12">
        <v>35</v>
      </c>
      <c r="E11" s="12">
        <v>0</v>
      </c>
      <c r="F11" s="12">
        <v>1</v>
      </c>
      <c r="G11" s="12">
        <v>0</v>
      </c>
      <c r="J11" s="3" t="s">
        <v>14</v>
      </c>
      <c r="K11">
        <f>(K10/1000)*100</f>
        <v>3.6999999999999997</v>
      </c>
      <c r="L11">
        <f>(L10/900)*100</f>
        <v>14.222222222222221</v>
      </c>
      <c r="M11">
        <f>(M10/800)*100</f>
        <v>44.625</v>
      </c>
      <c r="N11">
        <f>(N10/700)*100</f>
        <v>49.142857142857146</v>
      </c>
    </row>
    <row r="12" spans="1:14" ht="25.5" customHeight="1" x14ac:dyDescent="0.2">
      <c r="A12" s="4"/>
      <c r="B12" s="11">
        <v>4</v>
      </c>
      <c r="C12" s="12">
        <v>180</v>
      </c>
      <c r="D12" s="12">
        <v>30</v>
      </c>
      <c r="E12" s="12">
        <v>0</v>
      </c>
      <c r="F12" s="12">
        <v>5</v>
      </c>
      <c r="G12" s="14">
        <v>1</v>
      </c>
      <c r="J12" t="s">
        <v>15</v>
      </c>
    </row>
    <row r="13" spans="1:14" ht="15.75" customHeight="1" thickBot="1" x14ac:dyDescent="0.25">
      <c r="A13" s="4"/>
      <c r="B13" s="11">
        <v>5</v>
      </c>
      <c r="C13" s="12">
        <v>180</v>
      </c>
      <c r="D13" s="12">
        <v>20</v>
      </c>
      <c r="E13" s="12">
        <v>0</v>
      </c>
      <c r="F13" s="12">
        <v>3</v>
      </c>
      <c r="G13" s="12">
        <v>0</v>
      </c>
      <c r="J13" s="2"/>
      <c r="K13" s="2" t="s">
        <v>4</v>
      </c>
      <c r="L13" s="2" t="s">
        <v>5</v>
      </c>
      <c r="M13" s="2" t="s">
        <v>6</v>
      </c>
      <c r="N13" s="2" t="s">
        <v>7</v>
      </c>
    </row>
    <row r="14" spans="1:14" ht="15.75" customHeight="1" x14ac:dyDescent="0.2">
      <c r="A14" s="16" t="s">
        <v>21</v>
      </c>
      <c r="B14" s="11">
        <v>1</v>
      </c>
      <c r="C14" s="12">
        <v>160</v>
      </c>
      <c r="D14" s="12">
        <v>38</v>
      </c>
      <c r="E14" s="12">
        <v>1</v>
      </c>
      <c r="F14" s="12">
        <v>0</v>
      </c>
      <c r="G14" s="12">
        <v>0</v>
      </c>
      <c r="J14" s="2" t="s">
        <v>8</v>
      </c>
      <c r="K14" s="1">
        <v>0</v>
      </c>
      <c r="L14" s="1">
        <v>0</v>
      </c>
      <c r="M14" s="1">
        <v>1</v>
      </c>
      <c r="N14" s="1">
        <v>6</v>
      </c>
    </row>
    <row r="15" spans="1:14" ht="15.75" customHeight="1" x14ac:dyDescent="0.2">
      <c r="A15" s="17"/>
      <c r="B15" s="11">
        <v>2</v>
      </c>
      <c r="C15" s="12">
        <v>160</v>
      </c>
      <c r="D15" s="12">
        <v>74</v>
      </c>
      <c r="E15" s="12">
        <v>2</v>
      </c>
      <c r="F15" s="12">
        <v>0</v>
      </c>
      <c r="G15" s="12">
        <v>0</v>
      </c>
      <c r="J15" s="2" t="s">
        <v>9</v>
      </c>
      <c r="K15" s="1">
        <v>1</v>
      </c>
      <c r="L15" s="1">
        <v>0</v>
      </c>
      <c r="M15" s="1">
        <v>2</v>
      </c>
      <c r="N15" s="1">
        <v>1</v>
      </c>
    </row>
    <row r="16" spans="1:14" ht="15.75" customHeight="1" x14ac:dyDescent="0.2">
      <c r="A16" s="17"/>
      <c r="B16" s="11">
        <v>3</v>
      </c>
      <c r="C16" s="12">
        <v>160</v>
      </c>
      <c r="D16" s="12">
        <f>53+37</f>
        <v>90</v>
      </c>
      <c r="E16" s="12">
        <v>7</v>
      </c>
      <c r="F16" s="12">
        <v>0</v>
      </c>
      <c r="G16" s="12">
        <v>0</v>
      </c>
      <c r="J16" s="2" t="s">
        <v>10</v>
      </c>
      <c r="K16" s="1">
        <v>2</v>
      </c>
      <c r="L16" s="1">
        <v>0</v>
      </c>
      <c r="M16" s="1">
        <v>7</v>
      </c>
      <c r="N16" s="1">
        <v>12</v>
      </c>
    </row>
    <row r="17" spans="1:14" ht="15.75" customHeight="1" x14ac:dyDescent="0.2">
      <c r="A17" s="17"/>
      <c r="B17" s="11">
        <v>4</v>
      </c>
      <c r="C17" s="12">
        <v>160</v>
      </c>
      <c r="D17" s="12">
        <f>(14*5)+3</f>
        <v>73</v>
      </c>
      <c r="E17" s="12">
        <v>5</v>
      </c>
      <c r="F17" s="12">
        <v>1</v>
      </c>
      <c r="G17" s="15">
        <v>0</v>
      </c>
      <c r="H17" s="7" t="s">
        <v>16</v>
      </c>
      <c r="J17" s="2" t="s">
        <v>11</v>
      </c>
      <c r="K17" s="1">
        <v>0</v>
      </c>
      <c r="L17" s="1">
        <v>0</v>
      </c>
      <c r="M17" s="1">
        <v>5</v>
      </c>
      <c r="N17" s="1">
        <v>2</v>
      </c>
    </row>
    <row r="18" spans="1:14" ht="15.75" customHeight="1" x14ac:dyDescent="0.2">
      <c r="A18" s="17"/>
      <c r="B18" s="11">
        <v>5</v>
      </c>
      <c r="C18" s="12">
        <v>160</v>
      </c>
      <c r="D18" s="12">
        <f>50+32</f>
        <v>82</v>
      </c>
      <c r="E18" s="12">
        <v>7</v>
      </c>
      <c r="F18" s="12">
        <v>0</v>
      </c>
      <c r="G18" s="12">
        <v>0</v>
      </c>
      <c r="J18" s="2" t="s">
        <v>12</v>
      </c>
      <c r="K18" s="1">
        <v>1</v>
      </c>
      <c r="L18" s="1">
        <v>0</v>
      </c>
      <c r="M18" s="1">
        <v>7</v>
      </c>
      <c r="N18" s="1">
        <v>3</v>
      </c>
    </row>
    <row r="19" spans="1:14" ht="15.75" customHeight="1" x14ac:dyDescent="0.2">
      <c r="A19" s="8" t="s">
        <v>22</v>
      </c>
      <c r="B19" s="11">
        <v>1</v>
      </c>
      <c r="C19" s="12">
        <v>140</v>
      </c>
      <c r="D19" s="12">
        <v>80</v>
      </c>
      <c r="E19" s="12">
        <v>6</v>
      </c>
      <c r="F19" s="12">
        <v>0</v>
      </c>
      <c r="G19" s="12">
        <v>0</v>
      </c>
      <c r="J19" s="3" t="s">
        <v>13</v>
      </c>
      <c r="K19">
        <f>SUM(K14:K18)</f>
        <v>4</v>
      </c>
      <c r="L19" s="3">
        <v>10</v>
      </c>
      <c r="M19">
        <f t="shared" ref="M19:N19" si="1">SUM(M14:M18)</f>
        <v>22</v>
      </c>
      <c r="N19">
        <f t="shared" si="1"/>
        <v>24</v>
      </c>
    </row>
    <row r="20" spans="1:14" ht="15.75" customHeight="1" x14ac:dyDescent="0.2">
      <c r="A20" s="18"/>
      <c r="B20" s="11">
        <v>2</v>
      </c>
      <c r="C20" s="12">
        <v>140</v>
      </c>
      <c r="D20" s="12">
        <v>78</v>
      </c>
      <c r="E20" s="12">
        <v>1</v>
      </c>
      <c r="F20" s="12">
        <v>0</v>
      </c>
      <c r="G20" s="12">
        <v>0</v>
      </c>
      <c r="J20" s="3" t="s">
        <v>14</v>
      </c>
      <c r="K20">
        <f>(K19/1000)*100</f>
        <v>0.4</v>
      </c>
      <c r="L20">
        <f>(L19/900)*100</f>
        <v>1.1111111111111112</v>
      </c>
      <c r="M20">
        <f>(M19/800)*100</f>
        <v>2.75</v>
      </c>
      <c r="N20">
        <f>(N19/700)*100</f>
        <v>3.4285714285714288</v>
      </c>
    </row>
    <row r="21" spans="1:14" ht="15.75" customHeight="1" x14ac:dyDescent="0.2">
      <c r="A21" s="18"/>
      <c r="B21" s="11">
        <v>3</v>
      </c>
      <c r="C21" s="12">
        <v>140</v>
      </c>
      <c r="D21" s="12">
        <v>64</v>
      </c>
      <c r="E21" s="12">
        <v>12</v>
      </c>
      <c r="F21" s="12">
        <v>3</v>
      </c>
      <c r="G21" s="14">
        <v>0</v>
      </c>
    </row>
    <row r="22" spans="1:14" ht="15.75" customHeight="1" x14ac:dyDescent="0.2">
      <c r="A22" s="18"/>
      <c r="B22" s="11">
        <v>4</v>
      </c>
      <c r="C22" s="12">
        <v>140</v>
      </c>
      <c r="D22" s="12">
        <v>75</v>
      </c>
      <c r="E22" s="12">
        <v>2</v>
      </c>
      <c r="F22" s="12">
        <v>1</v>
      </c>
      <c r="G22" s="14">
        <v>0</v>
      </c>
    </row>
    <row r="23" spans="1:14" ht="15.75" customHeight="1" x14ac:dyDescent="0.2">
      <c r="A23" s="18"/>
      <c r="B23" s="11">
        <v>5</v>
      </c>
      <c r="C23" s="12">
        <v>140</v>
      </c>
      <c r="D23" s="12">
        <v>47</v>
      </c>
      <c r="E23" s="12">
        <v>3</v>
      </c>
      <c r="F23" s="12">
        <v>2</v>
      </c>
      <c r="G23" s="14">
        <v>0</v>
      </c>
    </row>
    <row r="24" spans="1:14" ht="15.75" customHeight="1" x14ac:dyDescent="0.2"/>
    <row r="25" spans="1:14" ht="15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</row>
    <row r="26" spans="1:14" ht="15.75" customHeight="1" x14ac:dyDescent="0.2">
      <c r="A26" s="8" t="s">
        <v>0</v>
      </c>
      <c r="B26" s="9" t="s">
        <v>2</v>
      </c>
      <c r="C26" s="9" t="s">
        <v>15</v>
      </c>
      <c r="D26" s="9" t="s">
        <v>17</v>
      </c>
      <c r="E26" s="9" t="s">
        <v>18</v>
      </c>
      <c r="F26" s="20"/>
      <c r="G26" s="20"/>
      <c r="H26" s="20"/>
      <c r="I26" s="20"/>
    </row>
    <row r="27" spans="1:14" ht="21" customHeight="1" x14ac:dyDescent="0.2">
      <c r="A27" s="19"/>
      <c r="B27" s="19"/>
      <c r="C27" s="9"/>
      <c r="D27" s="9"/>
      <c r="E27" s="9"/>
      <c r="F27" s="20"/>
      <c r="G27" s="20"/>
      <c r="H27" s="20"/>
      <c r="I27" s="20"/>
    </row>
    <row r="28" spans="1:14" ht="15.75" customHeight="1" x14ac:dyDescent="0.2">
      <c r="A28" s="11" t="s">
        <v>19</v>
      </c>
      <c r="B28" s="11">
        <f>37/1000*100</f>
        <v>3.6999999999999997</v>
      </c>
      <c r="C28" s="12">
        <v>0.4</v>
      </c>
      <c r="D28" s="15">
        <f>1/1000*100</f>
        <v>0.1</v>
      </c>
      <c r="E28" s="15">
        <v>0</v>
      </c>
      <c r="F28" s="20"/>
      <c r="G28" s="22"/>
      <c r="H28" s="20"/>
      <c r="I28" s="20"/>
    </row>
    <row r="29" spans="1:14" ht="15.75" customHeight="1" x14ac:dyDescent="0.2">
      <c r="A29" s="11" t="s">
        <v>20</v>
      </c>
      <c r="B29" s="11">
        <v>14.22</v>
      </c>
      <c r="C29" s="12">
        <v>1.1111111111111112</v>
      </c>
      <c r="D29" s="12">
        <f>13/900*100</f>
        <v>1.4444444444444444</v>
      </c>
      <c r="E29" s="12">
        <f>1/900*100</f>
        <v>0.1111111111111111</v>
      </c>
      <c r="F29" s="22"/>
      <c r="G29" s="22"/>
      <c r="H29" s="20"/>
      <c r="I29" s="20"/>
    </row>
    <row r="30" spans="1:14" ht="15.75" customHeight="1" x14ac:dyDescent="0.2">
      <c r="A30" s="11" t="s">
        <v>21</v>
      </c>
      <c r="B30" s="11">
        <v>44.625</v>
      </c>
      <c r="C30" s="12">
        <v>2.75</v>
      </c>
      <c r="D30" s="12">
        <f>1/800*100</f>
        <v>0.125</v>
      </c>
      <c r="E30" s="12">
        <v>0</v>
      </c>
      <c r="F30" s="22"/>
      <c r="G30" s="22"/>
      <c r="H30" s="20"/>
      <c r="I30" s="20"/>
    </row>
    <row r="31" spans="1:14" ht="15.75" customHeight="1" x14ac:dyDescent="0.2">
      <c r="A31" s="11" t="s">
        <v>22</v>
      </c>
      <c r="B31" s="12">
        <v>49.142857142857146</v>
      </c>
      <c r="C31" s="12">
        <v>3.4285714285714288</v>
      </c>
      <c r="D31" s="12">
        <f>6/700*100</f>
        <v>0.85714285714285721</v>
      </c>
      <c r="E31" s="12">
        <v>0</v>
      </c>
      <c r="F31" s="6"/>
      <c r="G31" s="22"/>
      <c r="H31" s="20"/>
      <c r="I31" s="20"/>
    </row>
    <row r="32" spans="1:14" ht="15.75" customHeight="1" x14ac:dyDescent="0.2">
      <c r="A32" s="23"/>
      <c r="B32" s="21"/>
      <c r="C32" s="22"/>
      <c r="D32" s="22"/>
      <c r="E32" s="22"/>
      <c r="F32" s="22"/>
      <c r="G32" s="22"/>
      <c r="H32" s="20"/>
      <c r="I32" s="20"/>
    </row>
    <row r="33" spans="1:9" ht="15.75" customHeight="1" x14ac:dyDescent="0.2">
      <c r="A33" s="20"/>
      <c r="B33" s="21"/>
      <c r="C33" s="22"/>
      <c r="D33" s="22"/>
      <c r="E33" s="22"/>
      <c r="F33" s="22"/>
      <c r="G33" s="22"/>
      <c r="H33" s="20"/>
      <c r="I33" s="20"/>
    </row>
    <row r="34" spans="1:9" ht="15.75" customHeight="1" x14ac:dyDescent="0.2">
      <c r="A34" s="23"/>
      <c r="B34" s="21"/>
      <c r="C34" s="22"/>
      <c r="D34" s="22"/>
      <c r="E34" s="22"/>
      <c r="F34" s="22"/>
      <c r="G34" s="22"/>
      <c r="H34" s="20"/>
      <c r="I34" s="20"/>
    </row>
    <row r="35" spans="1:9" ht="15.75" customHeight="1" x14ac:dyDescent="0.2">
      <c r="A35" s="23"/>
      <c r="B35" s="21"/>
      <c r="C35" s="22"/>
      <c r="D35" s="22"/>
      <c r="E35" s="22"/>
      <c r="F35" s="22"/>
      <c r="G35" s="22"/>
      <c r="H35" s="20"/>
      <c r="I35" s="20"/>
    </row>
    <row r="36" spans="1:9" ht="15.75" customHeight="1" x14ac:dyDescent="0.2">
      <c r="A36" s="23"/>
      <c r="B36" s="21"/>
      <c r="C36" s="22"/>
      <c r="D36" s="22"/>
      <c r="E36" s="22"/>
      <c r="F36" s="22"/>
      <c r="G36" s="24"/>
      <c r="H36" s="20"/>
      <c r="I36" s="20"/>
    </row>
    <row r="37" spans="1:9" ht="15.75" customHeight="1" x14ac:dyDescent="0.2">
      <c r="A37" s="23"/>
      <c r="B37" s="21"/>
      <c r="C37" s="22"/>
      <c r="D37" s="22"/>
      <c r="E37" s="22"/>
      <c r="F37" s="22"/>
      <c r="G37" s="22"/>
      <c r="H37" s="20"/>
      <c r="I37" s="20"/>
    </row>
    <row r="38" spans="1:9" ht="15.75" customHeight="1" x14ac:dyDescent="0.2">
      <c r="A38" s="20"/>
      <c r="B38" s="21"/>
      <c r="C38" s="22"/>
      <c r="D38" s="22"/>
      <c r="E38" s="22"/>
      <c r="F38" s="22"/>
      <c r="G38" s="22"/>
      <c r="H38" s="20"/>
      <c r="I38" s="20"/>
    </row>
    <row r="39" spans="1:9" ht="15.75" customHeight="1" x14ac:dyDescent="0.2">
      <c r="A39" s="23"/>
      <c r="B39" s="21"/>
      <c r="C39" s="22"/>
      <c r="D39" s="22"/>
      <c r="E39" s="22"/>
      <c r="F39" s="22"/>
      <c r="G39" s="22"/>
      <c r="H39" s="20"/>
      <c r="I39" s="20"/>
    </row>
    <row r="40" spans="1:9" ht="15.75" customHeight="1" x14ac:dyDescent="0.2">
      <c r="A40" s="23"/>
      <c r="B40" s="21"/>
      <c r="C40" s="22"/>
      <c r="D40" s="22"/>
      <c r="E40" s="22"/>
      <c r="F40" s="22"/>
      <c r="G40" s="22"/>
      <c r="H40" s="20"/>
      <c r="I40" s="20"/>
    </row>
    <row r="41" spans="1:9" ht="15.75" customHeight="1" x14ac:dyDescent="0.2">
      <c r="A41" s="23"/>
      <c r="B41" s="21"/>
      <c r="C41" s="22"/>
      <c r="D41" s="22"/>
      <c r="E41" s="22"/>
      <c r="F41" s="22"/>
      <c r="G41" s="20"/>
      <c r="H41" s="20"/>
      <c r="I41" s="20"/>
    </row>
    <row r="42" spans="1:9" ht="15.75" customHeight="1" x14ac:dyDescent="0.2">
      <c r="A42" s="23"/>
      <c r="B42" s="21"/>
      <c r="C42" s="22"/>
      <c r="D42" s="22"/>
      <c r="E42" s="22"/>
      <c r="F42" s="22"/>
      <c r="G42" s="22"/>
      <c r="H42" s="20"/>
      <c r="I42" s="20"/>
    </row>
    <row r="43" spans="1:9" ht="15.75" customHeight="1" x14ac:dyDescent="0.2">
      <c r="A43" s="20"/>
      <c r="B43" s="21"/>
      <c r="C43" s="22"/>
      <c r="D43" s="22"/>
      <c r="E43" s="22"/>
      <c r="F43" s="22"/>
      <c r="G43" s="22"/>
      <c r="H43" s="20"/>
      <c r="I43" s="20"/>
    </row>
    <row r="44" spans="1:9" ht="15.75" customHeight="1" x14ac:dyDescent="0.2">
      <c r="A44" s="23"/>
      <c r="B44" s="21"/>
      <c r="C44" s="22"/>
      <c r="D44" s="22"/>
      <c r="E44" s="22"/>
      <c r="F44" s="22"/>
      <c r="G44" s="22"/>
      <c r="H44" s="20"/>
      <c r="I44" s="20"/>
    </row>
    <row r="45" spans="1:9" ht="15.75" customHeight="1" x14ac:dyDescent="0.2">
      <c r="A45" s="23"/>
      <c r="B45" s="21"/>
      <c r="C45" s="22"/>
      <c r="D45" s="22"/>
      <c r="E45" s="22"/>
      <c r="F45" s="22"/>
      <c r="G45" s="24"/>
      <c r="H45" s="20"/>
      <c r="I45" s="20"/>
    </row>
    <row r="46" spans="1:9" ht="15.75" customHeight="1" x14ac:dyDescent="0.2">
      <c r="A46" s="23"/>
      <c r="B46" s="21"/>
      <c r="C46" s="22"/>
      <c r="D46" s="22"/>
      <c r="E46" s="22"/>
      <c r="F46" s="22"/>
      <c r="G46" s="24"/>
      <c r="H46" s="20"/>
      <c r="I46" s="20"/>
    </row>
    <row r="47" spans="1:9" ht="15.75" customHeight="1" x14ac:dyDescent="0.2">
      <c r="A47" s="23"/>
      <c r="B47" s="21"/>
      <c r="C47" s="22"/>
      <c r="D47" s="22"/>
      <c r="E47" s="22"/>
      <c r="F47" s="22"/>
      <c r="G47" s="24"/>
      <c r="H47" s="20"/>
      <c r="I47" s="20"/>
    </row>
    <row r="48" spans="1:9" ht="15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.75" customHeight="1" x14ac:dyDescent="0.2"/>
    <row r="52" spans="1:9" ht="15.75" customHeight="1" x14ac:dyDescent="0.2"/>
    <row r="53" spans="1:9" ht="15.75" customHeight="1" x14ac:dyDescent="0.2"/>
    <row r="54" spans="1:9" ht="15.75" customHeight="1" x14ac:dyDescent="0.2"/>
    <row r="55" spans="1:9" ht="15.75" customHeight="1" x14ac:dyDescent="0.2"/>
    <row r="56" spans="1:9" ht="15.75" customHeight="1" x14ac:dyDescent="0.2"/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/>
    <row r="62" spans="1:9" ht="15.75" customHeight="1" x14ac:dyDescent="0.2"/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2:G3"/>
    <mergeCell ref="A26:A27"/>
    <mergeCell ref="C26:C27"/>
    <mergeCell ref="B26:B27"/>
    <mergeCell ref="D26:D27"/>
    <mergeCell ref="E26:E27"/>
    <mergeCell ref="D2:D3"/>
    <mergeCell ref="E2:E3"/>
    <mergeCell ref="A19:A23"/>
    <mergeCell ref="C2:C3"/>
    <mergeCell ref="F2:F3"/>
    <mergeCell ref="A2:A3"/>
    <mergeCell ref="A4:A8"/>
    <mergeCell ref="A14:A18"/>
    <mergeCell ref="A9:A13"/>
    <mergeCell ref="B2:B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Carla Nahir Basso</cp:lastModifiedBy>
  <dcterms:modified xsi:type="dcterms:W3CDTF">2021-11-29T19:14:36Z</dcterms:modified>
</cp:coreProperties>
</file>